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6150" tabRatio="644" activeTab="0"/>
  </bookViews>
  <sheets>
    <sheet name="Datos" sheetId="1" r:id="rId1"/>
    <sheet name="Resumen" sheetId="2" r:id="rId2"/>
    <sheet name="Graf T2" sheetId="3" r:id="rId3"/>
  </sheets>
  <definedNames/>
  <calcPr fullCalcOnLoad="1"/>
</workbook>
</file>

<file path=xl/sharedStrings.xml><?xml version="1.0" encoding="utf-8"?>
<sst xmlns="http://schemas.openxmlformats.org/spreadsheetml/2006/main" count="81" uniqueCount="14">
  <si>
    <t>Nº oscil.</t>
  </si>
  <si>
    <t>DATOS</t>
  </si>
  <si>
    <t>t (s)</t>
  </si>
  <si>
    <t>Media</t>
  </si>
  <si>
    <t>T (1 oscil)</t>
  </si>
  <si>
    <t>Error</t>
  </si>
  <si>
    <t>Long (m)</t>
  </si>
  <si>
    <t>Ángulo</t>
  </si>
  <si>
    <t>Amp (m)</t>
  </si>
  <si>
    <t>Amplitud (grados)</t>
  </si>
  <si>
    <t>T (s)</t>
  </si>
  <si>
    <t>T (s) experimental</t>
  </si>
  <si>
    <t>Error relativo (%)</t>
  </si>
  <si>
    <t>T (s) calculado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</si>
</sst>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sz val="12"/>
      <name val="Arial"/>
      <family val="2"/>
    </font>
    <font>
      <sz val="22.25"/>
      <name val="Arial"/>
      <family val="0"/>
    </font>
    <font>
      <b/>
      <sz val="12"/>
      <name val="Arial"/>
      <family val="2"/>
    </font>
    <font>
      <sz val="10.75"/>
      <name val="Arial"/>
      <family val="2"/>
    </font>
    <font>
      <sz val="22.5"/>
      <name val="Arial"/>
      <family val="0"/>
    </font>
    <font>
      <b/>
      <sz val="12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0"/>
    </font>
    <font>
      <b/>
      <sz val="10"/>
      <color indexed="4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4" borderId="1" xfId="0" applyNumberFormat="1" applyFill="1" applyBorder="1" applyAlignment="1" applyProtection="1">
      <alignment horizontal="center" vertical="center"/>
      <protection locked="0"/>
    </xf>
    <xf numFmtId="1" fontId="0" fillId="4" borderId="1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/>
      <protection locked="0"/>
    </xf>
    <xf numFmtId="164" fontId="0" fillId="4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>
      <alignment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0" fillId="0" borderId="0" xfId="0" applyFont="1" applyAlignment="1">
      <alignment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5" fontId="0" fillId="4" borderId="1" xfId="0" applyNumberFormat="1" applyFill="1" applyBorder="1" applyAlignment="1" applyProtection="1">
      <alignment horizontal="center" vertical="center"/>
      <protection locked="0"/>
    </xf>
    <xf numFmtId="165" fontId="0" fillId="3" borderId="1" xfId="0" applyNumberFormat="1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2" fontId="0" fillId="4" borderId="1" xfId="0" applyNumberFormat="1" applyFill="1" applyBorder="1" applyAlignment="1" applyProtection="1">
      <alignment horizontal="center" vertical="center"/>
      <protection locked="0"/>
    </xf>
    <xf numFmtId="164" fontId="0" fillId="4" borderId="2" xfId="0" applyNumberForma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164" fontId="0" fillId="4" borderId="3" xfId="0" applyNumberFormat="1" applyFill="1" applyBorder="1" applyAlignment="1" applyProtection="1">
      <alignment horizontal="center" vertical="center"/>
      <protection/>
    </xf>
    <xf numFmtId="164" fontId="0" fillId="4" borderId="4" xfId="0" applyNumberFormat="1" applyFill="1" applyBorder="1" applyAlignment="1" applyProtection="1">
      <alignment horizontal="center" vertical="center"/>
      <protection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Periodo y amplitud</a:t>
            </a:r>
          </a:p>
        </c:rich>
      </c:tx>
      <c:layout>
        <c:manualLayout>
          <c:xMode val="factor"/>
          <c:yMode val="factor"/>
          <c:x val="0.05225"/>
          <c:y val="0.0445"/>
        </c:manualLayout>
      </c:layout>
      <c:spPr>
        <a:solidFill>
          <a:srgbClr val="CCCCFF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8"/>
          <c:y val="0"/>
          <c:w val="0.8865"/>
          <c:h val="0.93725"/>
        </c:manualLayout>
      </c:layout>
      <c:scatterChart>
        <c:scatterStyle val="lineMarker"/>
        <c:varyColors val="0"/>
        <c:ser>
          <c:idx val="0"/>
          <c:order val="0"/>
          <c:tx>
            <c:v>Amplitud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Resumen!$C$7:$N$7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xVal>
          <c:yVal>
            <c:numRef>
              <c:f>Resumen!$C$8:$N$8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yVal>
          <c:smooth val="1"/>
        </c:ser>
        <c:axId val="88275"/>
        <c:axId val="794476"/>
      </c:scatterChart>
      <c:valAx>
        <c:axId val="882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Ángulo (grados)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794476"/>
        <c:crosses val="autoZero"/>
        <c:crossBetween val="midCat"/>
        <c:dispUnits/>
        <c:minorUnit val="1"/>
      </c:valAx>
      <c:valAx>
        <c:axId val="7944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 (s</a:t>
                </a: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0.000" sourceLinked="0"/>
        <c:majorTickMark val="cross"/>
        <c:minorTickMark val="out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88275"/>
        <c:crossesAt val="0"/>
        <c:crossBetween val="midCat"/>
        <c:dispUnits/>
        <c:majorUnit val="0.5"/>
        <c:minorUnit val="0.0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95250</xdr:rowOff>
    </xdr:from>
    <xdr:to>
      <xdr:col>8</xdr:col>
      <xdr:colOff>552450</xdr:colOff>
      <xdr:row>7</xdr:row>
      <xdr:rowOff>47625</xdr:rowOff>
    </xdr:to>
    <xdr:sp>
      <xdr:nvSpPr>
        <xdr:cNvPr id="1" name="TextBox 3"/>
        <xdr:cNvSpPr txBox="1">
          <a:spLocks noChangeArrowheads="1"/>
        </xdr:cNvSpPr>
      </xdr:nvSpPr>
      <xdr:spPr>
        <a:xfrm>
          <a:off x="2381250" y="904875"/>
          <a:ext cx="1733550" cy="276225"/>
        </a:xfrm>
        <a:prstGeom prst="rect">
          <a:avLst/>
        </a:prstGeom>
        <a:solidFill>
          <a:srgbClr val="C0C0C0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¿Activar calculadora? (S)</a:t>
          </a:r>
        </a:p>
      </xdr:txBody>
    </xdr:sp>
    <xdr:clientData/>
  </xdr:twoCellAnchor>
  <xdr:twoCellAnchor>
    <xdr:from>
      <xdr:col>5</xdr:col>
      <xdr:colOff>390525</xdr:colOff>
      <xdr:row>1</xdr:row>
      <xdr:rowOff>0</xdr:rowOff>
    </xdr:from>
    <xdr:to>
      <xdr:col>11</xdr:col>
      <xdr:colOff>447675</xdr:colOff>
      <xdr:row>2</xdr:row>
      <xdr:rowOff>133350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2743200" y="161925"/>
          <a:ext cx="2466975" cy="2952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Longitud de un péndulo y periodo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0</xdr:rowOff>
    </xdr:from>
    <xdr:to>
      <xdr:col>8</xdr:col>
      <xdr:colOff>219075</xdr:colOff>
      <xdr:row>4</xdr:row>
      <xdr:rowOff>28575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876550" y="752475"/>
          <a:ext cx="1962150" cy="3524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Tabla resumen de resultados</a:t>
          </a:r>
        </a:p>
      </xdr:txBody>
    </xdr:sp>
    <xdr:clientData/>
  </xdr:twoCellAnchor>
  <xdr:twoCellAnchor>
    <xdr:from>
      <xdr:col>2</xdr:col>
      <xdr:colOff>342900</xdr:colOff>
      <xdr:row>9</xdr:row>
      <xdr:rowOff>0</xdr:rowOff>
    </xdr:from>
    <xdr:to>
      <xdr:col>10</xdr:col>
      <xdr:colOff>85725</xdr:colOff>
      <xdr:row>10</xdr:row>
      <xdr:rowOff>295275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876425" y="2257425"/>
          <a:ext cx="3857625" cy="571500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Comparación de los valores experimentales con los teóricos obtenidos utilizando la ecuación que se muestra más abajo</a:t>
          </a:r>
        </a:p>
      </xdr:txBody>
    </xdr:sp>
    <xdr:clientData/>
  </xdr:twoCellAnchor>
  <xdr:twoCellAnchor editAs="oneCell">
    <xdr:from>
      <xdr:col>3</xdr:col>
      <xdr:colOff>76200</xdr:colOff>
      <xdr:row>16</xdr:row>
      <xdr:rowOff>28575</xdr:rowOff>
    </xdr:from>
    <xdr:to>
      <xdr:col>9</xdr:col>
      <xdr:colOff>266700</xdr:colOff>
      <xdr:row>19</xdr:row>
      <xdr:rowOff>76200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4343400"/>
          <a:ext cx="32766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0.5015</cdr:x>
      <cdr:y>0.50825</cdr:y>
    </cdr:from>
    <cdr:to>
      <cdr:x>0.58275</cdr:x>
      <cdr:y>0.59225</cdr:y>
    </cdr:to>
    <cdr:sp>
      <cdr:nvSpPr>
        <cdr:cNvPr id="1" name="TextBox 1"/>
        <cdr:cNvSpPr txBox="1">
          <a:spLocks noChangeArrowheads="1"/>
        </cdr:cNvSpPr>
      </cdr:nvSpPr>
      <cdr:spPr>
        <a:xfrm>
          <a:off x="3971925" y="2447925"/>
          <a:ext cx="647700" cy="409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</xdr:row>
      <xdr:rowOff>9525</xdr:rowOff>
    </xdr:from>
    <xdr:to>
      <xdr:col>10</xdr:col>
      <xdr:colOff>561975</xdr:colOff>
      <xdr:row>32</xdr:row>
      <xdr:rowOff>142875</xdr:rowOff>
    </xdr:to>
    <xdr:graphicFrame>
      <xdr:nvGraphicFramePr>
        <xdr:cNvPr id="1" name="Chart 1"/>
        <xdr:cNvGraphicFramePr/>
      </xdr:nvGraphicFramePr>
      <xdr:xfrm>
        <a:off x="247650" y="495300"/>
        <a:ext cx="793432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R32"/>
  <sheetViews>
    <sheetView showGridLines="0" showZeros="0" tabSelected="1" showOutlineSymbols="0" workbookViewId="0" topLeftCell="A1">
      <selection activeCell="C8" sqref="C8"/>
    </sheetView>
  </sheetViews>
  <sheetFormatPr defaultColWidth="11.421875" defaultRowHeight="12.75"/>
  <cols>
    <col min="1" max="1" width="8.421875" style="0" customWidth="1"/>
    <col min="2" max="3" width="8.57421875" style="0" customWidth="1"/>
    <col min="4" max="4" width="1.1484375" style="0" customWidth="1"/>
    <col min="5" max="6" width="8.57421875" style="0" customWidth="1"/>
    <col min="7" max="7" width="0.9921875" style="0" customWidth="1"/>
    <col min="8" max="9" width="8.57421875" style="0" customWidth="1"/>
    <col min="10" max="10" width="0.85546875" style="0" customWidth="1"/>
    <col min="11" max="12" width="8.57421875" style="0" customWidth="1"/>
    <col min="13" max="13" width="1.28515625" style="0" customWidth="1"/>
    <col min="14" max="15" width="8.57421875" style="0" customWidth="1"/>
    <col min="16" max="16" width="2.140625" style="0" customWidth="1"/>
    <col min="17" max="18" width="8.57421875" style="0" customWidth="1"/>
    <col min="19" max="28" width="6.7109375" style="0" customWidth="1"/>
  </cols>
  <sheetData>
    <row r="5" ht="12.75">
      <c r="F5" s="14" t="str">
        <f>IF($K$7="","Para ver los cálculos activa la calculadora introduciendo S en la casilla correspondiente"," ")</f>
        <v>Para ver los cálculos activa la calculadora introduciendo S en la casilla correspondiente</v>
      </c>
    </row>
    <row r="6" spans="2:11" ht="12.75">
      <c r="B6" s="25" t="s">
        <v>1</v>
      </c>
      <c r="C6" s="26"/>
      <c r="K6" s="4"/>
    </row>
    <row r="7" spans="2:11" ht="12.75">
      <c r="B7" s="1" t="s">
        <v>6</v>
      </c>
      <c r="C7" s="19"/>
      <c r="K7" s="8"/>
    </row>
    <row r="8" spans="2:6" ht="12.75">
      <c r="B8" s="1" t="s">
        <v>0</v>
      </c>
      <c r="C8" s="7"/>
      <c r="F8" s="5"/>
    </row>
    <row r="9" spans="2:6" ht="12.75">
      <c r="B9" s="13"/>
      <c r="C9" s="11"/>
      <c r="F9" s="5"/>
    </row>
    <row r="10" spans="2:3" ht="12.75">
      <c r="B10" s="12" t="str">
        <f>IF($C$8="","Sin rellenar el campo correspondiente al número de oscilaciones no se pueden efectuar los cálculos"," ")</f>
        <v>Sin rellenar el campo correspondiente al número de oscilaciones no se pueden efectuar los cálculos</v>
      </c>
      <c r="C10" s="12"/>
    </row>
    <row r="12" spans="2:18" ht="12.75">
      <c r="B12" s="2" t="s">
        <v>7</v>
      </c>
      <c r="C12" s="2" t="s">
        <v>2</v>
      </c>
      <c r="E12" s="2" t="s">
        <v>7</v>
      </c>
      <c r="F12" s="2" t="s">
        <v>2</v>
      </c>
      <c r="H12" s="2" t="s">
        <v>7</v>
      </c>
      <c r="I12" s="2" t="s">
        <v>2</v>
      </c>
      <c r="K12" s="2" t="s">
        <v>7</v>
      </c>
      <c r="L12" s="2" t="s">
        <v>2</v>
      </c>
      <c r="N12" s="2" t="s">
        <v>7</v>
      </c>
      <c r="O12" s="2" t="s">
        <v>2</v>
      </c>
      <c r="Q12" s="2" t="s">
        <v>7</v>
      </c>
      <c r="R12" s="2" t="s">
        <v>2</v>
      </c>
    </row>
    <row r="13" spans="2:18" ht="12.75">
      <c r="B13" s="16"/>
      <c r="C13" s="9"/>
      <c r="E13" s="16"/>
      <c r="F13" s="9"/>
      <c r="H13" s="16"/>
      <c r="I13" s="9"/>
      <c r="K13" s="16"/>
      <c r="L13" s="9"/>
      <c r="N13" s="16"/>
      <c r="O13" s="9"/>
      <c r="Q13" s="16"/>
      <c r="R13" s="9"/>
    </row>
    <row r="14" spans="2:18" ht="12.75" customHeight="1" hidden="1">
      <c r="B14" s="6">
        <f>B13*PI()/180</f>
        <v>0</v>
      </c>
      <c r="C14" s="9"/>
      <c r="E14" s="6">
        <f>E13*PI()/180</f>
        <v>0</v>
      </c>
      <c r="F14" s="9"/>
      <c r="H14" s="6">
        <f>H13*PI()/180</f>
        <v>0</v>
      </c>
      <c r="I14" s="9"/>
      <c r="K14" s="6">
        <f>K13*PI()/180</f>
        <v>0</v>
      </c>
      <c r="L14" s="9"/>
      <c r="N14" s="6">
        <f>N13*PI()/180</f>
        <v>0</v>
      </c>
      <c r="O14" s="9"/>
      <c r="Q14" s="6">
        <f>Q13*PI()/180</f>
        <v>0</v>
      </c>
      <c r="R14" s="9"/>
    </row>
    <row r="15" spans="2:18" ht="12.75">
      <c r="B15" s="15" t="s">
        <v>8</v>
      </c>
      <c r="C15" s="9"/>
      <c r="E15" s="15" t="s">
        <v>8</v>
      </c>
      <c r="F15" s="9"/>
      <c r="H15" s="15" t="s">
        <v>8</v>
      </c>
      <c r="I15" s="9"/>
      <c r="K15" s="15" t="s">
        <v>8</v>
      </c>
      <c r="L15" s="9"/>
      <c r="N15" s="15" t="s">
        <v>8</v>
      </c>
      <c r="O15" s="9"/>
      <c r="Q15" s="15" t="s">
        <v>8</v>
      </c>
      <c r="R15" s="9"/>
    </row>
    <row r="16" spans="2:18" ht="12.75">
      <c r="B16" s="20">
        <f>IF($K$7&lt;&gt;"s","",$C$7*SIN(B14))</f>
      </c>
      <c r="C16" s="9"/>
      <c r="E16" s="20">
        <f>IF($K$7&lt;&gt;"s","",$C$7*SIN(E14))</f>
      </c>
      <c r="F16" s="9"/>
      <c r="H16" s="20">
        <f>IF($K$7&lt;&gt;"s","",$C$7*SIN(H14))</f>
      </c>
      <c r="I16" s="9"/>
      <c r="K16" s="20">
        <f>IF($K$7&lt;&gt;"s","",$C$7*SIN(K14))</f>
      </c>
      <c r="L16" s="9"/>
      <c r="N16" s="20">
        <f>IF($K$7&lt;&gt;"s","",$C$7*SIN(N14))</f>
      </c>
      <c r="O16" s="9"/>
      <c r="Q16" s="20">
        <f>IF($K$7&lt;&gt;"s","",$C$7*SIN(Q14))</f>
      </c>
      <c r="R16" s="9"/>
    </row>
    <row r="17" spans="2:18" ht="12.75">
      <c r="B17" s="21"/>
      <c r="C17" s="9"/>
      <c r="E17" s="23"/>
      <c r="F17" s="9"/>
      <c r="H17" s="23"/>
      <c r="I17" s="9"/>
      <c r="K17" s="23"/>
      <c r="L17" s="9"/>
      <c r="N17" s="23"/>
      <c r="O17" s="9"/>
      <c r="Q17" s="21"/>
      <c r="R17" s="9"/>
    </row>
    <row r="18" spans="2:18" ht="12.75">
      <c r="B18" s="22"/>
      <c r="C18" s="9"/>
      <c r="E18" s="24"/>
      <c r="F18" s="9"/>
      <c r="H18" s="24"/>
      <c r="I18" s="9"/>
      <c r="K18" s="24"/>
      <c r="L18" s="9"/>
      <c r="N18" s="24"/>
      <c r="O18" s="9"/>
      <c r="Q18" s="22"/>
      <c r="R18" s="9"/>
    </row>
    <row r="19" spans="2:18" ht="12.75">
      <c r="B19" s="1" t="s">
        <v>3</v>
      </c>
      <c r="C19" s="3" t="str">
        <f>IF($K$7&lt;&gt;"s"," ",AVERAGE(C13:C18))</f>
        <v> </v>
      </c>
      <c r="E19" s="1" t="s">
        <v>3</v>
      </c>
      <c r="F19" s="3" t="str">
        <f>IF($K$7&lt;&gt;"s"," ",AVERAGE(F13:F18))</f>
        <v> </v>
      </c>
      <c r="H19" s="1" t="s">
        <v>3</v>
      </c>
      <c r="I19" s="3" t="str">
        <f>IF($K$7&lt;&gt;"s"," ",AVERAGE(I13:I18))</f>
        <v> </v>
      </c>
      <c r="K19" s="1" t="s">
        <v>3</v>
      </c>
      <c r="L19" s="3" t="str">
        <f>IF($K$7&lt;&gt;"s"," ",AVERAGE(L13:L18))</f>
        <v> </v>
      </c>
      <c r="N19" s="1" t="s">
        <v>3</v>
      </c>
      <c r="O19" s="3" t="str">
        <f>IF($K$7&lt;&gt;"s"," ",AVERAGE(O13:O18))</f>
        <v> </v>
      </c>
      <c r="Q19" s="1" t="s">
        <v>3</v>
      </c>
      <c r="R19" s="3" t="str">
        <f>IF($K$7&lt;&gt;"s"," ",AVERAGE(R13:R18))</f>
        <v> </v>
      </c>
    </row>
    <row r="20" spans="2:18" ht="12.75">
      <c r="B20" s="1" t="s">
        <v>4</v>
      </c>
      <c r="C20" s="3" t="str">
        <f>IF($K$7&lt;&gt;"s"," ",C19/$C$8)</f>
        <v> </v>
      </c>
      <c r="E20" s="1" t="s">
        <v>4</v>
      </c>
      <c r="F20" s="3" t="str">
        <f>IF($K$7&lt;&gt;"s"," ",F19/$C$8)</f>
        <v> </v>
      </c>
      <c r="H20" s="1" t="s">
        <v>4</v>
      </c>
      <c r="I20" s="3" t="str">
        <f>IF($K$7&lt;&gt;"s"," ",I19/$C$8)</f>
        <v> </v>
      </c>
      <c r="K20" s="1" t="s">
        <v>4</v>
      </c>
      <c r="L20" s="3" t="str">
        <f>IF($K$7&lt;&gt;"s"," ",L19/$C$8)</f>
        <v> </v>
      </c>
      <c r="N20" s="1" t="s">
        <v>4</v>
      </c>
      <c r="O20" s="3" t="str">
        <f>IF($K$7&lt;&gt;"s"," ",O19/$C$8)</f>
        <v> </v>
      </c>
      <c r="Q20" s="1" t="s">
        <v>4</v>
      </c>
      <c r="R20" s="3" t="str">
        <f>IF($K$7&lt;&gt;"s"," ",R19/$C$8)</f>
        <v> </v>
      </c>
    </row>
    <row r="21" spans="2:18" ht="12.75">
      <c r="B21" s="1" t="s">
        <v>5</v>
      </c>
      <c r="C21" s="3">
        <f>IF($K$7&lt;&gt;"s","",((((C13-C19)^2+(C15-C19)^2+(C16-C19)^2+(C17-C19)^2+(C18-C19)^2)/20)^0.5)/$C$8)</f>
      </c>
      <c r="E21" s="1" t="s">
        <v>5</v>
      </c>
      <c r="F21" s="3">
        <f>IF($K$7&lt;&gt;"s","",((((F13-F19)^2+(F15-F19)^2+(F16-F19)^2+(F17-F19)^2+(F18-F19)^2)/20)^0.5)/$C$8)</f>
      </c>
      <c r="H21" s="1" t="s">
        <v>5</v>
      </c>
      <c r="I21" s="3">
        <f>IF($K$7&lt;&gt;"s","",((((I13-I19)^2+(I15-I19)^2+(I16-I19)^2+(I17-I19)^2+(I18-I19)^2)/20)^0.5)/$C$8)</f>
      </c>
      <c r="K21" s="1" t="s">
        <v>5</v>
      </c>
      <c r="L21" s="3">
        <f>IF($K$7&lt;&gt;"s","",((((L13-L19)^2+(L15-L19)^2+(L16-L19)^2+(L17-L19)^2+(L18-L19)^2)/20)^0.5)/$C$8)</f>
      </c>
      <c r="N21" s="1" t="s">
        <v>5</v>
      </c>
      <c r="O21" s="3">
        <f>IF($K$7&lt;&gt;"s","",((((O13-O19)^2+(O15-O19)^2+(O16-O19)^2+(O17-O19)^2+(O18-O19)^2)/20)^0.5)/$C$8)</f>
      </c>
      <c r="Q21" s="1" t="s">
        <v>5</v>
      </c>
      <c r="R21" s="3">
        <f>IF($K$7&lt;&gt;"s","",((((R13-R19)^2+(R15-R19)^2+(R16-R19)^2+(R17-R19)^2+(R18-R19)^2)/20)^0.5)/$C$8)</f>
      </c>
    </row>
    <row r="23" spans="2:18" ht="12.75">
      <c r="B23" s="2" t="s">
        <v>7</v>
      </c>
      <c r="C23" s="2" t="s">
        <v>2</v>
      </c>
      <c r="E23" s="2" t="s">
        <v>7</v>
      </c>
      <c r="F23" s="2" t="s">
        <v>2</v>
      </c>
      <c r="H23" s="2" t="s">
        <v>7</v>
      </c>
      <c r="I23" s="2" t="s">
        <v>2</v>
      </c>
      <c r="K23" s="2" t="s">
        <v>7</v>
      </c>
      <c r="L23" s="2" t="s">
        <v>2</v>
      </c>
      <c r="N23" s="2" t="s">
        <v>7</v>
      </c>
      <c r="O23" s="2" t="s">
        <v>2</v>
      </c>
      <c r="Q23" s="2" t="s">
        <v>7</v>
      </c>
      <c r="R23" s="2" t="s">
        <v>2</v>
      </c>
    </row>
    <row r="24" spans="2:18" ht="12.75">
      <c r="B24" s="16"/>
      <c r="C24" s="9"/>
      <c r="E24" s="16"/>
      <c r="F24" s="9"/>
      <c r="H24" s="16"/>
      <c r="I24" s="9"/>
      <c r="K24" s="16"/>
      <c r="L24" s="9"/>
      <c r="N24" s="16"/>
      <c r="O24" s="9"/>
      <c r="Q24" s="16"/>
      <c r="R24" s="9"/>
    </row>
    <row r="25" spans="2:18" ht="12.75" customHeight="1" hidden="1">
      <c r="B25" s="6">
        <f>B24*PI()/180</f>
        <v>0</v>
      </c>
      <c r="C25" s="9"/>
      <c r="E25" s="6">
        <f>E24*PI()/180</f>
        <v>0</v>
      </c>
      <c r="F25" s="9"/>
      <c r="H25" s="6">
        <f>H24*PI()/180</f>
        <v>0</v>
      </c>
      <c r="I25" s="9"/>
      <c r="K25" s="6">
        <f>K24*PI()/180</f>
        <v>0</v>
      </c>
      <c r="L25" s="9"/>
      <c r="N25" s="6">
        <f>N24*PI()/180</f>
        <v>0</v>
      </c>
      <c r="O25" s="9"/>
      <c r="Q25" s="6">
        <f>Q24*PI()/180</f>
        <v>0</v>
      </c>
      <c r="R25" s="9"/>
    </row>
    <row r="26" spans="2:18" ht="12.75">
      <c r="B26" s="15" t="s">
        <v>8</v>
      </c>
      <c r="C26" s="9"/>
      <c r="E26" s="15" t="s">
        <v>8</v>
      </c>
      <c r="F26" s="9"/>
      <c r="H26" s="15" t="s">
        <v>8</v>
      </c>
      <c r="I26" s="9"/>
      <c r="K26" s="15" t="s">
        <v>8</v>
      </c>
      <c r="L26" s="9"/>
      <c r="N26" s="15" t="s">
        <v>8</v>
      </c>
      <c r="O26" s="9"/>
      <c r="Q26" s="15" t="s">
        <v>8</v>
      </c>
      <c r="R26" s="9"/>
    </row>
    <row r="27" spans="2:18" ht="12.75">
      <c r="B27" s="20">
        <f>IF($K$7&lt;&gt;"s","",$C$7*SIN(B25))</f>
      </c>
      <c r="C27" s="9"/>
      <c r="E27" s="20">
        <f>IF($K$7&lt;&gt;"s","",$C$7*SIN(E25))</f>
      </c>
      <c r="F27" s="9"/>
      <c r="H27" s="20">
        <f>IF($K$7&lt;&gt;"s","",$C$7*SIN(H25))</f>
      </c>
      <c r="I27" s="9"/>
      <c r="K27" s="20">
        <f>IF($K$7&lt;&gt;"s","",$C$7*SIN(K25))</f>
      </c>
      <c r="L27" s="9"/>
      <c r="N27" s="20">
        <f>IF($K$7&lt;&gt;"s","",$C$7*SIN(N25))</f>
      </c>
      <c r="O27" s="9"/>
      <c r="Q27" s="20">
        <f>IF($K$7&lt;&gt;"s","",$C$7*SIN(Q25))</f>
      </c>
      <c r="R27" s="9"/>
    </row>
    <row r="28" spans="2:18" ht="12.75">
      <c r="B28" s="21"/>
      <c r="C28" s="9"/>
      <c r="E28" s="21"/>
      <c r="F28" s="9"/>
      <c r="H28" s="21"/>
      <c r="I28" s="9"/>
      <c r="K28" s="21"/>
      <c r="L28" s="9"/>
      <c r="N28" s="21"/>
      <c r="O28" s="9"/>
      <c r="Q28" s="21"/>
      <c r="R28" s="9"/>
    </row>
    <row r="29" spans="2:18" ht="12.75">
      <c r="B29" s="22"/>
      <c r="C29" s="9"/>
      <c r="E29" s="22"/>
      <c r="F29" s="9"/>
      <c r="H29" s="22"/>
      <c r="I29" s="9"/>
      <c r="K29" s="22"/>
      <c r="L29" s="9"/>
      <c r="N29" s="22"/>
      <c r="O29" s="9"/>
      <c r="Q29" s="22"/>
      <c r="R29" s="9"/>
    </row>
    <row r="30" spans="2:18" ht="12.75">
      <c r="B30" s="1" t="s">
        <v>3</v>
      </c>
      <c r="C30" s="3" t="str">
        <f>IF($K$7&lt;&gt;"s"," ",AVERAGE(C24:C29))</f>
        <v> </v>
      </c>
      <c r="E30" s="1" t="s">
        <v>3</v>
      </c>
      <c r="F30" s="3" t="str">
        <f>IF($K$7&lt;&gt;"s"," ",AVERAGE(F24:F29))</f>
        <v> </v>
      </c>
      <c r="H30" s="1" t="s">
        <v>3</v>
      </c>
      <c r="I30" s="3" t="str">
        <f>IF($K$7&lt;&gt;"s"," ",AVERAGE(I24:I29))</f>
        <v> </v>
      </c>
      <c r="K30" s="1" t="s">
        <v>3</v>
      </c>
      <c r="L30" s="3" t="str">
        <f>IF($K$7&lt;&gt;"s"," ",AVERAGE(L24:L29))</f>
        <v> </v>
      </c>
      <c r="N30" s="1" t="s">
        <v>3</v>
      </c>
      <c r="O30" s="3" t="str">
        <f>IF($K$7&lt;&gt;"s"," ",AVERAGE(O24:O29))</f>
        <v> </v>
      </c>
      <c r="Q30" s="1" t="s">
        <v>3</v>
      </c>
      <c r="R30" s="3" t="str">
        <f>IF($K$7&lt;&gt;"s"," ",AVERAGE(R24:R29))</f>
        <v> </v>
      </c>
    </row>
    <row r="31" spans="2:18" ht="12.75">
      <c r="B31" s="1" t="s">
        <v>4</v>
      </c>
      <c r="C31" s="3" t="str">
        <f>IF($K$7&lt;&gt;"s"," ",C30/$C$8)</f>
        <v> </v>
      </c>
      <c r="E31" s="1" t="s">
        <v>4</v>
      </c>
      <c r="F31" s="3" t="str">
        <f>IF($K$7&lt;&gt;"s"," ",F30/$C$8)</f>
        <v> </v>
      </c>
      <c r="H31" s="1" t="s">
        <v>4</v>
      </c>
      <c r="I31" s="3" t="str">
        <f>IF($K$7&lt;&gt;"s"," ",I30/$C$8)</f>
        <v> </v>
      </c>
      <c r="K31" s="1" t="s">
        <v>4</v>
      </c>
      <c r="L31" s="3" t="str">
        <f>IF($K$7&lt;&gt;"s"," ",L30/$C$8)</f>
        <v> </v>
      </c>
      <c r="N31" s="1" t="s">
        <v>4</v>
      </c>
      <c r="O31" s="3" t="str">
        <f>IF($K$7&lt;&gt;"s"," ",O30/$C$8)</f>
        <v> </v>
      </c>
      <c r="Q31" s="1" t="s">
        <v>4</v>
      </c>
      <c r="R31" s="3" t="str">
        <f>IF($K$7&lt;&gt;"s"," ",R30/$C$8)</f>
        <v> </v>
      </c>
    </row>
    <row r="32" spans="2:18" ht="12.75">
      <c r="B32" s="1" t="s">
        <v>5</v>
      </c>
      <c r="C32" s="3">
        <f>IF($K$7&lt;&gt;"s","",((((C24-C30)^2+(C26-C30)^2+(C27-C30)^2+(C28-C30)^2+(C29-C30)^2)/20)^0.5)/$C$8)</f>
      </c>
      <c r="E32" s="1" t="s">
        <v>5</v>
      </c>
      <c r="F32" s="3">
        <f>IF($K$7&lt;&gt;"s","",((((F24-F30)^2+(F26-F30)^2+(F27-F30)^2+(F28-F30)^2+(F29-F30)^2)/20)^0.5)/$C$8)</f>
      </c>
      <c r="H32" s="1" t="s">
        <v>5</v>
      </c>
      <c r="I32" s="3">
        <f>IF($K$7&lt;&gt;"s","",((((I24-I30)^2+(I26-I30)^2+(I27-I30)^2+(I28-I30)^2+(I29-I30)^2)/20)^0.5)/$C$8)</f>
      </c>
      <c r="K32" s="1" t="s">
        <v>5</v>
      </c>
      <c r="L32" s="3">
        <f>IF($K$7&lt;&gt;"s","",((((L24-L30)^2+(L26-L30)^2+(L27-L30)^2+(L28-L30)^2+(L29-L30)^2)/20)^0.5)/$C$8)</f>
      </c>
      <c r="N32" s="1" t="s">
        <v>5</v>
      </c>
      <c r="O32" s="3">
        <f>IF($K$7&lt;&gt;"s","",((((O24-O30)^2+(O26-O30)^2+(O27-O30)^2+(O28-O30)^2+(O29-O30)^2)/20)^0.5)/$C$8)</f>
      </c>
      <c r="Q32" s="1" t="s">
        <v>5</v>
      </c>
      <c r="R32" s="3">
        <f>IF($K$7&lt;&gt;"s","",((((R24-R30)^2+(R26-R30)^2+(R27-R30)^2+(R28-R30)^2+(R29-R30)^2)/20)^0.5)/$C$8)</f>
      </c>
    </row>
  </sheetData>
  <sheetProtection password="DDF7" sheet="1" objects="1" scenarios="1" selectLockedCells="1"/>
  <mergeCells count="13">
    <mergeCell ref="B27:B29"/>
    <mergeCell ref="E27:E29"/>
    <mergeCell ref="H27:H29"/>
    <mergeCell ref="B6:C6"/>
    <mergeCell ref="B16:B18"/>
    <mergeCell ref="E16:E18"/>
    <mergeCell ref="H16:H18"/>
    <mergeCell ref="K27:K29"/>
    <mergeCell ref="Q16:Q18"/>
    <mergeCell ref="Q27:Q29"/>
    <mergeCell ref="K16:K18"/>
    <mergeCell ref="N16:N18"/>
    <mergeCell ref="N27:N29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N15"/>
  <sheetViews>
    <sheetView showGridLines="0" workbookViewId="0" topLeftCell="A1">
      <selection activeCell="P15" sqref="P15"/>
    </sheetView>
  </sheetViews>
  <sheetFormatPr defaultColWidth="11.421875" defaultRowHeight="12.75"/>
  <cols>
    <col min="1" max="1" width="6.140625" style="0" customWidth="1"/>
    <col min="2" max="2" width="16.8515625" style="0" customWidth="1"/>
    <col min="3" max="14" width="7.7109375" style="0" customWidth="1"/>
  </cols>
  <sheetData>
    <row r="1" ht="46.5" customHeight="1"/>
    <row r="7" spans="2:14" ht="21.75" customHeight="1">
      <c r="B7" s="10" t="s">
        <v>9</v>
      </c>
      <c r="C7" s="17">
        <f>Datos!B13</f>
        <v>0</v>
      </c>
      <c r="D7" s="17">
        <f>Datos!E13</f>
        <v>0</v>
      </c>
      <c r="E7" s="17">
        <f>Datos!H13</f>
        <v>0</v>
      </c>
      <c r="F7" s="17">
        <f>Datos!K13</f>
        <v>0</v>
      </c>
      <c r="G7" s="17">
        <f>Datos!N13</f>
        <v>0</v>
      </c>
      <c r="H7" s="17">
        <f>Datos!Q13</f>
        <v>0</v>
      </c>
      <c r="I7" s="17">
        <f>Datos!B24</f>
        <v>0</v>
      </c>
      <c r="J7" s="17">
        <f>Datos!E24</f>
        <v>0</v>
      </c>
      <c r="K7" s="17">
        <f>Datos!H24</f>
        <v>0</v>
      </c>
      <c r="L7" s="17">
        <f>Datos!K24</f>
        <v>0</v>
      </c>
      <c r="M7" s="17">
        <f>Datos!N24</f>
        <v>0</v>
      </c>
      <c r="N7" s="17">
        <f>Datos!Q24</f>
        <v>0</v>
      </c>
    </row>
    <row r="8" spans="2:14" ht="21.75" customHeight="1">
      <c r="B8" s="10" t="s">
        <v>10</v>
      </c>
      <c r="C8" s="18" t="str">
        <f>Datos!C20</f>
        <v> </v>
      </c>
      <c r="D8" s="18" t="str">
        <f>Datos!F20</f>
        <v> </v>
      </c>
      <c r="E8" s="18" t="str">
        <f>Datos!I20</f>
        <v> </v>
      </c>
      <c r="F8" s="18" t="str">
        <f>Datos!L20</f>
        <v> </v>
      </c>
      <c r="G8" s="18" t="str">
        <f>Datos!O20</f>
        <v> </v>
      </c>
      <c r="H8" s="18" t="str">
        <f>Datos!R20</f>
        <v> </v>
      </c>
      <c r="I8" s="18" t="str">
        <f>Datos!C31</f>
        <v> </v>
      </c>
      <c r="J8" s="18" t="str">
        <f>Datos!F31</f>
        <v> </v>
      </c>
      <c r="K8" s="18" t="str">
        <f>Datos!I31</f>
        <v> </v>
      </c>
      <c r="L8" s="18" t="str">
        <f>Datos!L31</f>
        <v> </v>
      </c>
      <c r="M8" s="18" t="str">
        <f>Datos!O31</f>
        <v> </v>
      </c>
      <c r="N8" s="18" t="str">
        <f>Datos!R31</f>
        <v> </v>
      </c>
    </row>
    <row r="9" ht="24" customHeight="1"/>
    <row r="10" ht="21.75" customHeight="1"/>
    <row r="11" ht="40.5" customHeight="1"/>
    <row r="12" spans="2:14" ht="21.75" customHeight="1">
      <c r="B12" s="10" t="s">
        <v>9</v>
      </c>
      <c r="C12" s="17">
        <f>Datos!B13</f>
        <v>0</v>
      </c>
      <c r="D12" s="17">
        <f>Datos!E13</f>
        <v>0</v>
      </c>
      <c r="E12" s="17">
        <f>Datos!H13</f>
        <v>0</v>
      </c>
      <c r="F12" s="17">
        <f>Datos!K13</f>
        <v>0</v>
      </c>
      <c r="G12" s="17">
        <f>Datos!N13</f>
        <v>0</v>
      </c>
      <c r="H12" s="17">
        <f>Datos!Q13</f>
        <v>0</v>
      </c>
      <c r="I12" s="17">
        <f>Datos!B24</f>
        <v>0</v>
      </c>
      <c r="J12" s="17">
        <f>Datos!E24</f>
        <v>0</v>
      </c>
      <c r="K12" s="17">
        <f>Datos!H24</f>
        <v>0</v>
      </c>
      <c r="L12" s="17">
        <f>Datos!K24</f>
        <v>0</v>
      </c>
      <c r="M12" s="17">
        <f>Datos!N24</f>
        <v>0</v>
      </c>
      <c r="N12" s="17">
        <f>Datos!Q24</f>
        <v>0</v>
      </c>
    </row>
    <row r="13" spans="2:14" ht="21.75" customHeight="1">
      <c r="B13" s="10" t="s">
        <v>11</v>
      </c>
      <c r="C13" s="18" t="str">
        <f>Datos!C20</f>
        <v> </v>
      </c>
      <c r="D13" s="18" t="str">
        <f>Datos!F20</f>
        <v> </v>
      </c>
      <c r="E13" s="18" t="str">
        <f>Datos!I20</f>
        <v> </v>
      </c>
      <c r="F13" s="18" t="str">
        <f>Datos!L20</f>
        <v> </v>
      </c>
      <c r="G13" s="18" t="str">
        <f>Datos!O20</f>
        <v> </v>
      </c>
      <c r="H13" s="18" t="str">
        <f>Datos!R20</f>
        <v> </v>
      </c>
      <c r="I13" s="18" t="str">
        <f>Datos!C31</f>
        <v> </v>
      </c>
      <c r="J13" s="18" t="str">
        <f>Datos!F31</f>
        <v> </v>
      </c>
      <c r="K13" s="18" t="str">
        <f>Datos!I31</f>
        <v> </v>
      </c>
      <c r="L13" s="18" t="str">
        <f>Datos!L31</f>
        <v> </v>
      </c>
      <c r="M13" s="18" t="str">
        <f>Datos!O31</f>
        <v> </v>
      </c>
      <c r="N13" s="18" t="str">
        <f>Datos!R31</f>
        <v> </v>
      </c>
    </row>
    <row r="14" spans="2:14" ht="21.75" customHeight="1">
      <c r="B14" s="1" t="s">
        <v>13</v>
      </c>
      <c r="C14" s="3">
        <f>2*PI()*SQRT(Datos!$C$7/9.81)*(1+(1/2)^2*SIN(C12/2*PI()/180)^2+(3/8)^2*SIN(C12/2*PI()/180)^4)</f>
        <v>0</v>
      </c>
      <c r="D14" s="3">
        <f>2*PI()*SQRT(Datos!$C$7/9.81)*(1+(1/2)^2*SIN(D12/2*PI()/180)^2+(3/8)^2*SIN(D12/2*PI()/180)^4+(15/48)^2*SIN(D12/2*PI()/180)^6)</f>
        <v>0</v>
      </c>
      <c r="E14" s="3">
        <f>2*PI()*SQRT(Datos!$C$7/9.81)*(1+(1/2)^2*SIN(E12/2*PI()/180)^2+(3/8)^2*SIN(E12/2*PI()/180)^4+(15/48)^2*SIN(E12/2*PI()/180)^6)</f>
        <v>0</v>
      </c>
      <c r="F14" s="3">
        <f>2*PI()*SQRT(Datos!$C$7/9.81)*(1+(1/2)^2*SIN(F12/2*PI()/180)^2+(3/8)^2*SIN(F12/2*PI()/180)^4+(15/48)^2*SIN(F12/2*PI()/180)^6)</f>
        <v>0</v>
      </c>
      <c r="G14" s="3">
        <f>2*PI()*SQRT(Datos!$C$7/9.81)*(1+(1/2)^2*SIN(G12/2*PI()/180)^2+(3/8)^2*SIN(G12/2*PI()/180)^4+(15/48)^2*SIN(G12/2*PI()/180)^6)</f>
        <v>0</v>
      </c>
      <c r="H14" s="3">
        <f>2*PI()*SQRT(Datos!$C$7/9.81)*(1+(1/2)^2*SIN(H12/2*PI()/180)^2+(3/8)^2*SIN(H12/2*PI()/180)^4+(15/48)^2*SIN(H12/2*PI()/180)^6)</f>
        <v>0</v>
      </c>
      <c r="I14" s="3">
        <f>2*PI()*SQRT(Datos!$C$7/9.81)*(1+(1/2)^2*SIN(I12/2*PI()/180)^2+(3/8)^2*SIN(I12/2*PI()/180)^4+(15/48)^2*SIN(I12/2*PI()/180)^6)</f>
        <v>0</v>
      </c>
      <c r="J14" s="3">
        <f>2*PI()*SQRT(Datos!$C$7/9.81)*(1+(1/2)^2*SIN(J12/2*PI()/180)^2+(3/8)^2*SIN(J12/2*PI()/180)^4+(15/48)^2*SIN(J12/2*PI()/180)^6)</f>
        <v>0</v>
      </c>
      <c r="K14" s="3">
        <f>2*PI()*SQRT(Datos!$C$7/9.81)*(1+(1/2)^2*SIN(K12/2*PI()/180)^2+(3/8)^2*SIN(K12/2*PI()/180)^4+(15/48)^2*SIN(K12/2*PI()/180)^6)</f>
        <v>0</v>
      </c>
      <c r="L14" s="3">
        <f>2*PI()*SQRT(Datos!$C$7/9.81)*(1+(1/2)^2*SIN(L12/2*PI()/180)^2+(3/8)^2*SIN(L12/2*PI()/180)^4+(15/48)^2*SIN(L12/2*PI()/180)^6)</f>
        <v>0</v>
      </c>
      <c r="M14" s="3">
        <f>2*PI()*SQRT(Datos!$C$7/9.81)*(1+(1/2)^2*SIN(M12/2*PI()/180)^2+(3/8)^2*SIN(M12/2*PI()/180)^4+(15/48)^2*SIN(M12/2*PI()/180)^6)</f>
        <v>0</v>
      </c>
      <c r="N14" s="3">
        <f>2*PI()*SQRT(Datos!$C$7/9.81)*(1+(1/2)^2*SIN(N12/2*PI()/180)^2+(3/8)^2*SIN(N12/2*PI()/180)^4+(15/48)^2*SIN(N12/2*PI()/180)^6)</f>
        <v>0</v>
      </c>
    </row>
    <row r="15" spans="2:14" ht="21.75" customHeight="1">
      <c r="B15" s="1" t="s">
        <v>12</v>
      </c>
      <c r="C15" s="3" t="e">
        <f>(C13-C14)/C14*100</f>
        <v>#VALUE!</v>
      </c>
      <c r="D15" s="3" t="e">
        <f aca="true" t="shared" si="0" ref="D15:N15">(D13-D14)/D14*100</f>
        <v>#VALUE!</v>
      </c>
      <c r="E15" s="3" t="e">
        <f t="shared" si="0"/>
        <v>#VALUE!</v>
      </c>
      <c r="F15" s="3" t="e">
        <f t="shared" si="0"/>
        <v>#VALUE!</v>
      </c>
      <c r="G15" s="3" t="e">
        <f t="shared" si="0"/>
        <v>#VALUE!</v>
      </c>
      <c r="H15" s="3" t="e">
        <f t="shared" si="0"/>
        <v>#VALUE!</v>
      </c>
      <c r="I15" s="3" t="e">
        <f t="shared" si="0"/>
        <v>#VALUE!</v>
      </c>
      <c r="J15" s="3" t="e">
        <f t="shared" si="0"/>
        <v>#VALUE!</v>
      </c>
      <c r="K15" s="3" t="e">
        <f t="shared" si="0"/>
        <v>#VALUE!</v>
      </c>
      <c r="L15" s="3" t="e">
        <f t="shared" si="0"/>
        <v>#VALUE!</v>
      </c>
      <c r="M15" s="3" t="e">
        <f t="shared" si="0"/>
        <v>#VALUE!</v>
      </c>
      <c r="N15" s="3" t="e">
        <f t="shared" si="0"/>
        <v>#VALUE!</v>
      </c>
    </row>
  </sheetData>
  <sheetProtection selectLockedCells="1"/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workbookViewId="0" topLeftCell="A1">
      <selection activeCell="M22" sqref="M22"/>
    </sheetView>
  </sheetViews>
  <sheetFormatPr defaultColWidth="11.421875" defaultRowHeight="12.75"/>
  <sheetData/>
  <sheetProtection password="DDF7" sheet="1" objects="1" scenarios="1" selectLockedCells="1"/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Luis Ignacio</cp:lastModifiedBy>
  <cp:lastPrinted>2010-10-22T14:54:51Z</cp:lastPrinted>
  <dcterms:created xsi:type="dcterms:W3CDTF">2004-09-15T10:42:44Z</dcterms:created>
  <dcterms:modified xsi:type="dcterms:W3CDTF">2013-10-01T16:17:41Z</dcterms:modified>
  <cp:category/>
  <cp:version/>
  <cp:contentType/>
  <cp:contentStatus/>
</cp:coreProperties>
</file>