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0"/>
  </bookViews>
  <sheets>
    <sheet name="Datos y cáculos" sheetId="1" r:id="rId1"/>
    <sheet name="Gráfica v-t" sheetId="2" r:id="rId2"/>
    <sheet name="Gráfica s - t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<sst xmlns="http://schemas.openxmlformats.org/spreadsheetml/2006/main" count="18" uniqueCount="16">
  <si>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Datos del movimiento:</t>
  </si>
  <si>
    <t>¿Generar tablas de valores?</t>
  </si>
  <si>
    <t>S/N</t>
  </si>
  <si>
    <t>t (s)</t>
  </si>
  <si>
    <t>s (m)</t>
  </si>
  <si>
    <t>t(s)</t>
  </si>
  <si>
    <t>v (m/s)</t>
  </si>
  <si>
    <t>s</t>
  </si>
  <si>
    <t>m</t>
  </si>
  <si>
    <t>s =</t>
  </si>
  <si>
    <t>m =</t>
  </si>
  <si>
    <r>
      <t>a</t>
    </r>
    <r>
      <rPr>
        <sz val="10"/>
        <color indexed="12"/>
        <rFont val="Arial"/>
        <family val="2"/>
      </rPr>
      <t xml:space="preserve">  (m/s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) =</t>
    </r>
  </si>
  <si>
    <r>
      <t>vo</t>
    </r>
    <r>
      <rPr>
        <sz val="10"/>
        <color indexed="12"/>
        <rFont val="Arial"/>
        <family val="2"/>
      </rPr>
      <t xml:space="preserve"> (m/s) =</t>
    </r>
  </si>
  <si>
    <r>
      <t>s</t>
    </r>
    <r>
      <rPr>
        <b/>
        <vertAlign val="subscript"/>
        <sz val="10"/>
        <color indexed="12"/>
        <rFont val="Arial"/>
        <family val="2"/>
      </rPr>
      <t xml:space="preserve">o </t>
    </r>
    <r>
      <rPr>
        <sz val="10"/>
        <color indexed="12"/>
        <rFont val="Arial"/>
        <family val="2"/>
      </rPr>
      <t xml:space="preserve"> (m)    =</t>
    </r>
  </si>
  <si>
    <r>
      <t xml:space="preserve">Contestar </t>
    </r>
    <r>
      <rPr>
        <b/>
        <sz val="10"/>
        <rFont val="Arial"/>
        <family val="2"/>
      </rPr>
      <t>sí</t>
    </r>
    <r>
      <rPr>
        <sz val="10"/>
        <rFont val="Arial"/>
        <family val="0"/>
      </rPr>
      <t xml:space="preserve"> (S) o 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(N)</t>
    </r>
  </si>
  <si>
    <r>
      <t xml:space="preserve">Contestar </t>
    </r>
    <r>
      <rPr>
        <b/>
        <sz val="10"/>
        <color indexed="8"/>
        <rFont val="Arial"/>
        <family val="2"/>
      </rPr>
      <t>sí</t>
    </r>
    <r>
      <rPr>
        <sz val="10"/>
        <color indexed="8"/>
        <rFont val="Arial"/>
        <family val="2"/>
      </rPr>
      <t xml:space="preserve"> (S) o </t>
    </r>
    <r>
      <rPr>
        <b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 xml:space="preserve"> (N)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</si>
</sst>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sz val="8"/>
      <name val="Arial"/>
      <family val="2"/>
    </font>
    <font>
      <b/>
      <sz val="10"/>
      <color indexed="5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20.25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8"/>
      <name val="Arial"/>
      <family val="0"/>
    </font>
    <font>
      <b/>
      <sz val="9"/>
      <name val="Arial"/>
      <family val="2"/>
    </font>
    <font>
      <sz val="10.5"/>
      <name val="Arial"/>
      <family val="2"/>
    </font>
    <font>
      <sz val="15.5"/>
      <name val="Arial"/>
      <family val="0"/>
    </font>
    <font>
      <b/>
      <sz val="11.25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4" fillId="3" borderId="1" xfId="0" applyNumberFormat="1" applyFont="1" applyFill="1" applyBorder="1" applyAlignment="1" applyProtection="1">
      <alignment horizontal="right"/>
      <protection hidden="1"/>
    </xf>
    <xf numFmtId="0" fontId="7" fillId="4" borderId="2" xfId="0" applyFont="1" applyFill="1" applyBorder="1" applyAlignment="1" applyProtection="1">
      <alignment/>
      <protection locked="0"/>
    </xf>
    <xf numFmtId="164" fontId="4" fillId="4" borderId="1" xfId="0" applyNumberFormat="1" applyFont="1" applyFill="1" applyBorder="1" applyAlignment="1" applyProtection="1">
      <alignment/>
      <protection locked="0"/>
    </xf>
    <xf numFmtId="164" fontId="4" fillId="4" borderId="3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4" fontId="4" fillId="3" borderId="1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4" borderId="1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left" vertical="center"/>
    </xf>
    <xf numFmtId="164" fontId="12" fillId="0" borderId="0" xfId="0" applyNumberFormat="1" applyFont="1" applyFill="1" applyBorder="1" applyAlignment="1" applyProtection="1">
      <alignment/>
      <protection hidden="1"/>
    </xf>
    <xf numFmtId="164" fontId="4" fillId="3" borderId="1" xfId="0" applyNumberFormat="1" applyFont="1" applyFill="1" applyBorder="1" applyAlignment="1" applyProtection="1">
      <alignment vertical="center"/>
      <protection hidden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164" fontId="4" fillId="3" borderId="1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0" xfId="0" applyFont="1" applyAlignment="1">
      <alignment/>
    </xf>
    <xf numFmtId="0" fontId="2" fillId="0" borderId="5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1" fillId="0" borderId="0" xfId="0" applyFont="1" applyAlignment="1">
      <alignment/>
    </xf>
    <xf numFmtId="0" fontId="24" fillId="0" borderId="0" xfId="15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Movimiento uniformemente acelerado
Gráfica v-t</a:t>
            </a:r>
          </a:p>
        </c:rich>
      </c:tx>
      <c:layout>
        <c:manualLayout>
          <c:xMode val="factor"/>
          <c:yMode val="factor"/>
          <c:x val="-0.0345"/>
          <c:y val="-0.0025"/>
        </c:manualLayout>
      </c:layout>
      <c:spPr>
        <a:noFill/>
      </c:spPr>
    </c:title>
    <c:plotArea>
      <c:layout>
        <c:manualLayout>
          <c:xMode val="edge"/>
          <c:yMode val="edge"/>
          <c:x val="0.0625"/>
          <c:y val="0.15075"/>
          <c:w val="0.757"/>
          <c:h val="0.757"/>
        </c:manualLayout>
      </c:layout>
      <c:scatterChart>
        <c:scatterStyle val="smoothMarker"/>
        <c:varyColors val="0"/>
        <c:ser>
          <c:idx val="0"/>
          <c:order val="0"/>
          <c:tx>
            <c:v>Gráfica v-t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'Datos y cáculos'!$H$5:$R$5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'Datos y cáculos'!$H$6:$R$6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8707369"/>
        <c:axId val="11257458"/>
      </c:scatterChart>
      <c:valAx>
        <c:axId val="870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0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57458"/>
        <c:crosses val="autoZero"/>
        <c:crossBetween val="midCat"/>
        <c:dispUnits/>
      </c:valAx>
      <c:valAx>
        <c:axId val="1125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073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Movimiento uniformemente acelerado. 
Gráfica s-t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</c:spPr>
    </c:title>
    <c:plotArea>
      <c:layout>
        <c:manualLayout>
          <c:xMode val="edge"/>
          <c:yMode val="edge"/>
          <c:x val="0.0925"/>
          <c:y val="0.11675"/>
          <c:w val="0.906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Gráfica s 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'Datos y cáculos'!$H$8:$R$8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'Datos y cáculos'!$H$9:$R$9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4208259"/>
        <c:axId val="39438876"/>
      </c:scatterChart>
      <c:valAx>
        <c:axId val="34208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38876"/>
        <c:crossesAt val="0"/>
        <c:crossBetween val="midCat"/>
        <c:dispUnits/>
      </c:valAx>
      <c:valAx>
        <c:axId val="394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0</xdr:rowOff>
    </xdr:from>
    <xdr:to>
      <xdr:col>4</xdr:col>
      <xdr:colOff>247650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609600"/>
          <a:ext cx="1819275" cy="428625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Movimiento rectilíneo y uniformemente acelerado</a:t>
          </a:r>
        </a:p>
      </xdr:txBody>
    </xdr:sp>
    <xdr:clientData/>
  </xdr:twoCellAnchor>
  <xdr:twoCellAnchor editAs="oneCell">
    <xdr:from>
      <xdr:col>15</xdr:col>
      <xdr:colOff>304800</xdr:colOff>
      <xdr:row>9</xdr:row>
      <xdr:rowOff>180975</xdr:rowOff>
    </xdr:from>
    <xdr:to>
      <xdr:col>17</xdr:col>
      <xdr:colOff>123825</xdr:colOff>
      <xdr:row>14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2209800"/>
          <a:ext cx="847725" cy="704850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638175</xdr:colOff>
      <xdr:row>16</xdr:row>
      <xdr:rowOff>133350</xdr:rowOff>
    </xdr:from>
    <xdr:to>
      <xdr:col>3</xdr:col>
      <xdr:colOff>600075</xdr:colOff>
      <xdr:row>18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4850" y="3409950"/>
          <a:ext cx="1571625" cy="209550"/>
        </a:xfrm>
        <a:prstGeom prst="rect">
          <a:avLst/>
        </a:prstGeom>
        <a:solidFill>
          <a:srgbClr val="FFFF99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Velocidad (m/s) al cabo de</a:t>
          </a:r>
        </a:p>
      </xdr:txBody>
    </xdr:sp>
    <xdr:clientData/>
  </xdr:twoCellAnchor>
  <xdr:twoCellAnchor>
    <xdr:from>
      <xdr:col>1</xdr:col>
      <xdr:colOff>209550</xdr:colOff>
      <xdr:row>18</xdr:row>
      <xdr:rowOff>123825</xdr:rowOff>
    </xdr:from>
    <xdr:to>
      <xdr:col>3</xdr:col>
      <xdr:colOff>600075</xdr:colOff>
      <xdr:row>20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3724275"/>
          <a:ext cx="2000250" cy="209550"/>
        </a:xfrm>
        <a:prstGeom prst="rect">
          <a:avLst/>
        </a:prstGeom>
        <a:solidFill>
          <a:srgbClr val="FFFF99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Distancia (m) al origen al cabo de</a:t>
          </a:r>
        </a:p>
      </xdr:txBody>
    </xdr:sp>
    <xdr:clientData/>
  </xdr:twoCellAnchor>
  <xdr:twoCellAnchor>
    <xdr:from>
      <xdr:col>1</xdr:col>
      <xdr:colOff>0</xdr:colOff>
      <xdr:row>20</xdr:row>
      <xdr:rowOff>133350</xdr:rowOff>
    </xdr:from>
    <xdr:to>
      <xdr:col>3</xdr:col>
      <xdr:colOff>609600</xdr:colOff>
      <xdr:row>22</xdr:row>
      <xdr:rowOff>9525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66675" y="4057650"/>
          <a:ext cx="2219325" cy="219075"/>
        </a:xfrm>
        <a:prstGeom prst="rect">
          <a:avLst/>
        </a:prstGeom>
        <a:solidFill>
          <a:srgbClr val="FFFF99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Velocidad (m/s) cuando se encuentra a</a:t>
          </a:r>
        </a:p>
      </xdr:txBody>
    </xdr:sp>
    <xdr:clientData/>
  </xdr:twoCellAnchor>
  <xdr:twoCellAnchor>
    <xdr:from>
      <xdr:col>11</xdr:col>
      <xdr:colOff>257175</xdr:colOff>
      <xdr:row>16</xdr:row>
      <xdr:rowOff>123825</xdr:rowOff>
    </xdr:from>
    <xdr:to>
      <xdr:col>14</xdr:col>
      <xdr:colOff>438150</xdr:colOff>
      <xdr:row>18</xdr:row>
      <xdr:rowOff>66675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5886450" y="3400425"/>
          <a:ext cx="1724025" cy="266700"/>
        </a:xfrm>
        <a:prstGeom prst="rect">
          <a:avLst/>
        </a:prstGeom>
        <a:solidFill>
          <a:srgbClr val="FFFF99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Tiempo que tarda en frenar =</a:t>
          </a:r>
        </a:p>
      </xdr:txBody>
    </xdr:sp>
    <xdr:clientData/>
  </xdr:twoCellAnchor>
  <xdr:twoCellAnchor>
    <xdr:from>
      <xdr:col>11</xdr:col>
      <xdr:colOff>28575</xdr:colOff>
      <xdr:row>18</xdr:row>
      <xdr:rowOff>85725</xdr:rowOff>
    </xdr:from>
    <xdr:to>
      <xdr:col>14</xdr:col>
      <xdr:colOff>447675</xdr:colOff>
      <xdr:row>20</xdr:row>
      <xdr:rowOff>28575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657850" y="3686175"/>
          <a:ext cx="1962150" cy="266700"/>
        </a:xfrm>
        <a:prstGeom prst="rect">
          <a:avLst/>
        </a:prstGeom>
        <a:solidFill>
          <a:srgbClr val="FFFF99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Distancia al origen cuando frena =</a:t>
          </a:r>
        </a:p>
      </xdr:txBody>
    </xdr:sp>
    <xdr:clientData/>
  </xdr:twoCellAnchor>
  <xdr:twoCellAnchor>
    <xdr:from>
      <xdr:col>3</xdr:col>
      <xdr:colOff>333375</xdr:colOff>
      <xdr:row>12</xdr:row>
      <xdr:rowOff>66675</xdr:rowOff>
    </xdr:from>
    <xdr:to>
      <xdr:col>7</xdr:col>
      <xdr:colOff>295275</xdr:colOff>
      <xdr:row>13</xdr:row>
      <xdr:rowOff>171450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009775" y="2600325"/>
          <a:ext cx="1857375" cy="26670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¿Activar calculadora?</a:t>
          </a:r>
        </a:p>
      </xdr:txBody>
    </xdr:sp>
    <xdr:clientData/>
  </xdr:twoCellAnchor>
  <xdr:twoCellAnchor>
    <xdr:from>
      <xdr:col>1</xdr:col>
      <xdr:colOff>552450</xdr:colOff>
      <xdr:row>12</xdr:row>
      <xdr:rowOff>47625</xdr:rowOff>
    </xdr:from>
    <xdr:to>
      <xdr:col>2</xdr:col>
      <xdr:colOff>552450</xdr:colOff>
      <xdr:row>14</xdr:row>
      <xdr:rowOff>9525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19125" y="2581275"/>
          <a:ext cx="847725" cy="3238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Calculadora</a:t>
          </a:r>
        </a:p>
      </xdr:txBody>
    </xdr:sp>
    <xdr:clientData/>
  </xdr:twoCellAnchor>
  <xdr:twoCellAnchor>
    <xdr:from>
      <xdr:col>8</xdr:col>
      <xdr:colOff>0</xdr:colOff>
      <xdr:row>12</xdr:row>
      <xdr:rowOff>76200</xdr:rowOff>
    </xdr:from>
    <xdr:to>
      <xdr:col>8</xdr:col>
      <xdr:colOff>371475</xdr:colOff>
      <xdr:row>13</xdr:row>
      <xdr:rowOff>180975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4086225" y="2609850"/>
          <a:ext cx="371475" cy="26670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S/N</a:t>
          </a:r>
        </a:p>
      </xdr:txBody>
    </xdr:sp>
    <xdr:clientData/>
  </xdr:twoCellAnchor>
  <xdr:twoCellAnchor>
    <xdr:from>
      <xdr:col>6</xdr:col>
      <xdr:colOff>9525</xdr:colOff>
      <xdr:row>0</xdr:row>
      <xdr:rowOff>495300</xdr:rowOff>
    </xdr:from>
    <xdr:to>
      <xdr:col>12</xdr:col>
      <xdr:colOff>266700</xdr:colOff>
      <xdr:row>3</xdr:row>
      <xdr:rowOff>161925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3067050" y="495300"/>
          <a:ext cx="3343275" cy="600075"/>
        </a:xfrm>
        <a:prstGeom prst="rect">
          <a:avLst/>
        </a:prstGeom>
        <a:solidFill>
          <a:srgbClr val="FFFF99">
            <a:alpha val="50000"/>
          </a:srgbClr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Rellena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las celdas con fondo</a:t>
          </a:r>
          <a:r>
            <a:rPr lang="en-US" cap="none" sz="1000" b="1" i="0" u="none" baseline="0">
              <a:solidFill>
                <a:srgbClr val="FFCC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naranja.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Los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resultados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los cálculos aparecerán en las celdas con fondo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azul</a:t>
          </a:r>
        </a:p>
      </xdr:txBody>
    </xdr:sp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495300</xdr:colOff>
      <xdr:row>14</xdr:row>
      <xdr:rowOff>66675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5336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</xdr:row>
      <xdr:rowOff>47625</xdr:rowOff>
    </xdr:from>
    <xdr:to>
      <xdr:col>1</xdr:col>
      <xdr:colOff>533400</xdr:colOff>
      <xdr:row>4</xdr:row>
      <xdr:rowOff>133350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981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</xdr:row>
      <xdr:rowOff>9525</xdr:rowOff>
    </xdr:from>
    <xdr:to>
      <xdr:col>17</xdr:col>
      <xdr:colOff>219075</xdr:colOff>
      <xdr:row>3</xdr:row>
      <xdr:rowOff>180975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6677025" y="619125"/>
          <a:ext cx="2257425" cy="495300"/>
        </a:xfrm>
        <a:prstGeom prst="rect">
          <a:avLst/>
        </a:prstGeom>
        <a:solidFill>
          <a:srgbClr val="FFFFCC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 en una celda aparece ####, el número es demasiado grande y no se puede visualizar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10</xdr:col>
      <xdr:colOff>676275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085850" y="323850"/>
        <a:ext cx="72104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</xdr:row>
      <xdr:rowOff>47625</xdr:rowOff>
    </xdr:from>
    <xdr:to>
      <xdr:col>10</xdr:col>
      <xdr:colOff>685800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066800" y="371475"/>
        <a:ext cx="72390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24"/>
  <sheetViews>
    <sheetView showGridLines="0" tabSelected="1" defaultGridColor="0" colorId="52" workbookViewId="0" topLeftCell="A1">
      <selection activeCell="I9" sqref="I9"/>
    </sheetView>
  </sheetViews>
  <sheetFormatPr defaultColWidth="11.421875" defaultRowHeight="12.75"/>
  <cols>
    <col min="1" max="1" width="0.9921875" style="0" customWidth="1"/>
    <col min="2" max="2" width="12.7109375" style="0" customWidth="1"/>
    <col min="4" max="4" width="9.421875" style="0" customWidth="1"/>
    <col min="5" max="5" width="7.57421875" style="0" customWidth="1"/>
    <col min="6" max="6" width="3.7109375" style="0" customWidth="1"/>
    <col min="7" max="18" width="7.7109375" style="0" customWidth="1"/>
  </cols>
  <sheetData>
    <row r="1" ht="48" customHeight="1"/>
    <row r="4" ht="18" customHeight="1"/>
    <row r="5" spans="4:18" ht="15.75">
      <c r="D5" s="13" t="s">
        <v>13</v>
      </c>
      <c r="E5" s="6"/>
      <c r="G5" s="1" t="s">
        <v>3</v>
      </c>
      <c r="H5" s="10">
        <f>IF($D$10="S",0,"")</f>
        <v>0</v>
      </c>
      <c r="I5" s="10">
        <f>IF($D$10="S",0.5,"")</f>
        <v>0.5</v>
      </c>
      <c r="J5" s="10">
        <f>IF($D$10="S",1,"")</f>
        <v>1</v>
      </c>
      <c r="K5" s="10">
        <f>IF($D$10="S",1.5,"")</f>
        <v>1.5</v>
      </c>
      <c r="L5" s="10">
        <f>IF($D$10="S",2,"")</f>
        <v>2</v>
      </c>
      <c r="M5" s="10">
        <f>IF($D$10="S",2.5,"")</f>
        <v>2.5</v>
      </c>
      <c r="N5" s="10">
        <f>IF($D$10="S",3,"")</f>
        <v>3</v>
      </c>
      <c r="O5" s="10">
        <f>IF($D$10="S",3.5,"")</f>
        <v>3.5</v>
      </c>
      <c r="P5" s="10">
        <f>IF($D$10="S",4,"")</f>
        <v>4</v>
      </c>
      <c r="Q5" s="10">
        <f>IF($D$10="S",4.5,"")</f>
        <v>4.5</v>
      </c>
      <c r="R5" s="10">
        <f>IF($D$10="S",5,"")</f>
        <v>5</v>
      </c>
    </row>
    <row r="6" spans="2:18" ht="12.75">
      <c r="B6" s="27" t="s">
        <v>0</v>
      </c>
      <c r="C6" s="28"/>
      <c r="D6" s="13" t="s">
        <v>12</v>
      </c>
      <c r="E6" s="6"/>
      <c r="G6" s="1" t="s">
        <v>6</v>
      </c>
      <c r="H6" s="15">
        <f>IF($D$10="S",$E$6+$E$7*H5,"")</f>
        <v>0</v>
      </c>
      <c r="I6" s="15">
        <f aca="true" t="shared" si="0" ref="I6:R6">IF($D$10="S",$E$6+$E$7*I5,"")</f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</row>
    <row r="7" spans="4:18" ht="14.25">
      <c r="D7" s="13" t="s">
        <v>11</v>
      </c>
      <c r="E7" s="6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7:18" ht="12.75">
      <c r="G8" s="1" t="s">
        <v>5</v>
      </c>
      <c r="H8" s="10">
        <f>IF($D$10="S",0,"")</f>
        <v>0</v>
      </c>
      <c r="I8" s="10">
        <f>IF($D$10="S",0.5,"")</f>
        <v>0.5</v>
      </c>
      <c r="J8" s="10">
        <f>IF($D$10="S",1,"")</f>
        <v>1</v>
      </c>
      <c r="K8" s="10">
        <f>IF($D$10="S",1.5,"")</f>
        <v>1.5</v>
      </c>
      <c r="L8" s="10">
        <f>IF($D$10="S",2,"")</f>
        <v>2</v>
      </c>
      <c r="M8" s="10">
        <f>IF($D$10="S",2.5,"")</f>
        <v>2.5</v>
      </c>
      <c r="N8" s="10">
        <f>IF($D$10="S",3,"")</f>
        <v>3</v>
      </c>
      <c r="O8" s="10">
        <f>IF($D$10="S",3.5,"")</f>
        <v>3.5</v>
      </c>
      <c r="P8" s="10">
        <f>IF($D$10="S",4,"")</f>
        <v>4</v>
      </c>
      <c r="Q8" s="10">
        <f>IF($D$10="S",4.5,"")</f>
        <v>4.5</v>
      </c>
      <c r="R8" s="10">
        <f>IF($D$10="S",5,"")</f>
        <v>5</v>
      </c>
    </row>
    <row r="9" spans="2:18" ht="12.75">
      <c r="B9" s="40" t="s">
        <v>1</v>
      </c>
      <c r="C9" s="39"/>
      <c r="D9" s="16" t="s">
        <v>2</v>
      </c>
      <c r="G9" s="1" t="s">
        <v>4</v>
      </c>
      <c r="H9" s="10">
        <f>IF($D$10="S",$E$5+$E$6*H8+0.5*$E$7*H8*H8,"")</f>
        <v>0</v>
      </c>
      <c r="I9" s="10">
        <f aca="true" t="shared" si="1" ref="I9:R9">IF($D$10="S",$E$5+$E$6*I8+0.5*$E$7*I8*I8,"")</f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</row>
    <row r="10" spans="2:4" ht="15.75" customHeight="1">
      <c r="B10" s="29" t="s">
        <v>15</v>
      </c>
      <c r="C10" s="30"/>
      <c r="D10" s="12" t="s">
        <v>7</v>
      </c>
    </row>
    <row r="11" spans="2:8" ht="12.75">
      <c r="B11" s="20"/>
      <c r="C11" s="37">
        <f>IF(D10&lt;&gt;"S","Sin generar tablas no se pueden ver las gráficas","")</f>
      </c>
      <c r="D11" s="37"/>
      <c r="E11" s="37"/>
      <c r="F11" s="37"/>
      <c r="G11" s="37"/>
      <c r="H11" s="37"/>
    </row>
    <row r="12" spans="2:15" ht="11.25" customHeight="1">
      <c r="B12" s="20"/>
      <c r="C12" s="24"/>
      <c r="D12" s="24"/>
      <c r="E12" s="24"/>
      <c r="F12" s="24"/>
      <c r="G12" s="24"/>
      <c r="H12" s="24"/>
      <c r="M12" s="25"/>
      <c r="N12" s="25"/>
      <c r="O12" s="25"/>
    </row>
    <row r="13" spans="13:15" ht="12.75">
      <c r="M13" s="25"/>
      <c r="N13" s="41"/>
      <c r="O13" s="25"/>
    </row>
    <row r="14" spans="2:15" ht="15.75" customHeight="1">
      <c r="B14" s="2"/>
      <c r="I14" s="3"/>
      <c r="M14" s="25"/>
      <c r="N14" s="41"/>
      <c r="O14" s="25"/>
    </row>
    <row r="15" spans="5:15" ht="17.25" customHeight="1">
      <c r="E15" s="38" t="s">
        <v>14</v>
      </c>
      <c r="F15" s="38"/>
      <c r="G15" s="38"/>
      <c r="H15" s="39"/>
      <c r="I15" s="12"/>
      <c r="M15" s="25"/>
      <c r="N15" s="26"/>
      <c r="O15" s="25"/>
    </row>
    <row r="17" ht="12.75">
      <c r="P17" s="9"/>
    </row>
    <row r="18" spans="5:18" ht="12.75">
      <c r="E18" s="7"/>
      <c r="F18" t="s">
        <v>9</v>
      </c>
      <c r="G18" s="10">
        <f>IF($I$15="S",IF(E18="","",$E$6+$E$7*$E$18),"")</f>
      </c>
      <c r="P18" s="5">
        <f>IF(I15="","",IF(R18&lt;0,"Error",R18))</f>
      </c>
      <c r="Q18" t="s">
        <v>7</v>
      </c>
      <c r="R18" s="4">
        <f>IF($I$15="S",(-$E$6)/$E$7,"")</f>
      </c>
    </row>
    <row r="19" spans="5:16" ht="12.75">
      <c r="E19" s="18"/>
      <c r="G19" s="11"/>
      <c r="P19" s="17"/>
    </row>
    <row r="20" spans="5:17" ht="12.75">
      <c r="E20" s="7"/>
      <c r="F20" t="s">
        <v>9</v>
      </c>
      <c r="G20" s="10">
        <f>IF($I$15="S",IF(E20="","",$E$5+$E$6*E20+0.5*$E$7*E20^2),"")</f>
      </c>
      <c r="P20" s="5">
        <f>IF(I15="","",IF(R18&lt;0,"Error",$E$5-$E$6^2/(2*$E$7)))</f>
      </c>
      <c r="Q20" t="s">
        <v>8</v>
      </c>
    </row>
    <row r="21" spans="5:7" ht="12.75">
      <c r="E21" s="19"/>
      <c r="G21" s="11"/>
    </row>
    <row r="22" spans="5:17" ht="14.25">
      <c r="E22" s="8"/>
      <c r="F22" t="s">
        <v>10</v>
      </c>
      <c r="G22" s="22">
        <f>IF($I$15="S",IF($E$22="","",IF($I$22&lt;0,"Error",I22^0.5)),"")</f>
      </c>
      <c r="H22" s="23">
        <f>IF(D23="","","(*)")</f>
      </c>
      <c r="I22" s="14">
        <f>IF($I$15="S",IF($E$22="","",($E$6^2+2*$E$7*($E$22-$E$5))),"")</f>
      </c>
      <c r="K22" s="31">
        <f>IF(P18="Error","El móvil no frena, aumenta su velocidad.","")</f>
      </c>
      <c r="L22" s="32"/>
      <c r="M22" s="32"/>
      <c r="N22" s="32"/>
      <c r="O22" s="32"/>
      <c r="P22" s="32"/>
      <c r="Q22" s="33"/>
    </row>
    <row r="23" ht="12.75">
      <c r="D23" s="21">
        <f>IF(G22="","",IF(G22="Error","","(*) Deberás considerar si el resultado tiene signo negativo"))</f>
      </c>
    </row>
    <row r="24" spans="7:13" ht="12.75">
      <c r="G24" s="34">
        <f>IF(G22="Error","Resultado incoherente. Razona por qué","")</f>
      </c>
      <c r="H24" s="35"/>
      <c r="I24" s="35"/>
      <c r="J24" s="35"/>
      <c r="K24" s="35"/>
      <c r="L24" s="35"/>
      <c r="M24" s="36"/>
    </row>
  </sheetData>
  <sheetProtection password="DDF7" sheet="1" objects="1" scenarios="1"/>
  <mergeCells count="8">
    <mergeCell ref="B6:C6"/>
    <mergeCell ref="B10:C10"/>
    <mergeCell ref="K22:Q22"/>
    <mergeCell ref="G24:M24"/>
    <mergeCell ref="C11:H11"/>
    <mergeCell ref="E15:H15"/>
    <mergeCell ref="B9:C9"/>
    <mergeCell ref="N13:N14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P35" sqref="P35"/>
    </sheetView>
  </sheetViews>
  <sheetFormatPr defaultColWidth="11.421875" defaultRowHeight="12.75"/>
  <sheetData/>
  <sheetProtection password="DDF7" sheet="1" objects="1" scenarios="1"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P35" sqref="P35"/>
    </sheetView>
  </sheetViews>
  <sheetFormatPr defaultColWidth="11.421875" defaultRowHeight="12.75"/>
  <sheetData/>
  <sheetProtection password="DDF7" sheet="1" objects="1" scenarios="1"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Luis Ignacio</cp:lastModifiedBy>
  <dcterms:created xsi:type="dcterms:W3CDTF">2003-09-27T12:12:40Z</dcterms:created>
  <dcterms:modified xsi:type="dcterms:W3CDTF">2012-10-02T16:39:29Z</dcterms:modified>
  <cp:category/>
  <cp:version/>
  <cp:contentType/>
  <cp:contentStatus/>
</cp:coreProperties>
</file>